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0" windowWidth="13185" windowHeight="11505"/>
  </bookViews>
  <sheets>
    <sheet name="Inmatning" sheetId="1" r:id="rId1"/>
    <sheet name="Resultat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7" i="2" l="1"/>
  <c r="C13" i="2" l="1"/>
  <c r="C14" i="2" s="1"/>
  <c r="C7" i="2"/>
  <c r="C8" i="2" s="1"/>
  <c r="C9" i="2" s="1"/>
  <c r="C18" i="2"/>
  <c r="C5" i="2" l="1"/>
  <c r="F2" i="1" s="1"/>
</calcChain>
</file>

<file path=xl/sharedStrings.xml><?xml version="1.0" encoding="utf-8"?>
<sst xmlns="http://schemas.openxmlformats.org/spreadsheetml/2006/main" count="64" uniqueCount="50">
  <si>
    <t>Antal gånger</t>
  </si>
  <si>
    <t>Sekunder</t>
  </si>
  <si>
    <t>Minuter</t>
  </si>
  <si>
    <t>Kr</t>
  </si>
  <si>
    <t>Personer</t>
  </si>
  <si>
    <t>%</t>
  </si>
  <si>
    <t>Resultat:</t>
  </si>
  <si>
    <t>Reducerad tidsåtgång per dag:</t>
  </si>
  <si>
    <t>Reducerad tidsåtgång per år:</t>
  </si>
  <si>
    <t>Kostnadsminskning per år tack vare reducerad tidsåtgång:</t>
  </si>
  <si>
    <t>Vår erfarenhet visar att ni kan minska sjukfrånvaron med 10% vid användandet av PALOMAT</t>
  </si>
  <si>
    <t>Reducering av sjuklönekostnad med 10% tack vare PALOMAT:</t>
  </si>
  <si>
    <t>Nuvarande kostnad för sjukfrånvaro per år:</t>
  </si>
  <si>
    <t>Vi antar att endast hälfen av pallsvinnet beror på dålig pallhantering.</t>
  </si>
  <si>
    <t>kr</t>
  </si>
  <si>
    <t>Kostnad för trasiga pallar vid hantering utan PALOMAT:</t>
  </si>
  <si>
    <t>Kostnad för inköp av nya pallar som ersättning för trasiga pallar:</t>
  </si>
  <si>
    <t>Investering av PALOMAT</t>
  </si>
  <si>
    <t>reducerar kostnaderna för ert företag per år med:</t>
  </si>
  <si>
    <t>Copyright PALOMAT och Svenska Miljö Logistik 2017</t>
  </si>
  <si>
    <t>Det gör att investeringen betalar sig ännu snabbare.</t>
  </si>
  <si>
    <t>www.palomat.nu</t>
  </si>
  <si>
    <t xml:space="preserve">Räkna också med att pallarnas livslängd fördubblas vid användning av PALOMAT. </t>
  </si>
  <si>
    <t xml:space="preserve">Copyright PALOMAT och Svenska Miljö Logistik 2017   </t>
  </si>
  <si>
    <t xml:space="preserve">www.palomat.nu </t>
  </si>
  <si>
    <t>Investering i PALOMAT</t>
  </si>
  <si>
    <r>
      <t xml:space="preserve">Vad är er egen </t>
    </r>
    <r>
      <rPr>
        <b/>
        <i/>
        <u/>
        <sz val="11"/>
        <color theme="1"/>
        <rFont val="Calibri"/>
        <family val="2"/>
        <scheme val="minor"/>
      </rPr>
      <t>uppskattade</t>
    </r>
    <r>
      <rPr>
        <sz val="11"/>
        <color theme="1"/>
        <rFont val="Calibri"/>
        <family val="2"/>
        <scheme val="minor"/>
      </rPr>
      <t xml:space="preserve"> tidsbesparing per hanterad pall i snitt med PALOMAT?</t>
    </r>
  </si>
  <si>
    <t>Begär offert&gt;&gt;</t>
  </si>
  <si>
    <t xml:space="preserve">Observera att kalkylen visar besparingar i pengar. </t>
  </si>
  <si>
    <t>De personella besparingarna i form av minskade skador och trevligare arbetsmiljö följer med på köpet. </t>
  </si>
  <si>
    <t>Timmar/dag</t>
  </si>
  <si>
    <t>Dagar/år</t>
  </si>
  <si>
    <t>Antal pallar/dag</t>
  </si>
  <si>
    <t>Version 2017 1.4</t>
  </si>
  <si>
    <t>Våra egna tidsmätningar visar att vid hämtning av enstaka pall med pallvagn från stapel</t>
  </si>
  <si>
    <t xml:space="preserve"> i PALOMAT så sparar vi c:a 17 sekunder per pall jämfört med hämtning med truck.</t>
  </si>
  <si>
    <t>ENTER</t>
  </si>
  <si>
    <t>&gt;&gt;&gt;&gt;&gt;&gt;&gt;</t>
  </si>
  <si>
    <t>Fyll i alla de gula fälten, tryck  sedan:</t>
  </si>
  <si>
    <t>1. Hur många av personalen arbetar med hantering av pallar?</t>
  </si>
  <si>
    <t>2. Lönekostnad per timme inkl. arbetsgivaravgifter och semesterersättning?</t>
  </si>
  <si>
    <t>3. Antal arbetstimmar per dag?</t>
  </si>
  <si>
    <t>4. Antal arbetsdagar per år?</t>
  </si>
  <si>
    <t>5. Hur många pallar hanterar personalen totalt per dag i snitt?</t>
  </si>
  <si>
    <t>7. Hur lång är då genomsnittlig väntetid?</t>
  </si>
  <si>
    <t>8. Hur stor är sjukfrånvaron i % beroende på pallhanteing?</t>
  </si>
  <si>
    <t>9. Inköpskostnad per pall?</t>
  </si>
  <si>
    <t>10. Nuvarande pallsvinn på grund av hantering, per år?</t>
  </si>
  <si>
    <t>&gt;&gt;</t>
  </si>
  <si>
    <t>6. Hur ofta väntar personalen på en truck eller annan för lyfthjälp per dag?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</si>
</sst>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 style="medium">
        <color indexed="64"/>
      </top>
      <bottom/>
      <diagonal/>
    </border>
    <border>
      <left style="medium">
        <color rgb="FFFFC000"/>
      </left>
      <right/>
      <top/>
      <bottom style="medium">
        <color indexed="64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/>
    <xf numFmtId="164" fontId="0" fillId="0" borderId="0" xfId="0" applyNumberFormat="1"/>
    <xf numFmtId="0" fontId="0" fillId="4" borderId="0" xfId="0" applyFill="1"/>
    <xf numFmtId="0" fontId="1" fillId="0" borderId="0" xfId="0" applyFont="1"/>
    <xf numFmtId="164" fontId="3" fillId="4" borderId="1" xfId="0" applyNumberFormat="1" applyFont="1" applyFill="1" applyBorder="1"/>
    <xf numFmtId="0" fontId="5" fillId="0" borderId="0" xfId="0" applyFont="1"/>
    <xf numFmtId="0" fontId="6" fillId="0" borderId="0" xfId="1"/>
    <xf numFmtId="0" fontId="6" fillId="0" borderId="0" xfId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7" fillId="4" borderId="6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0" xfId="0" applyFill="1" applyBorder="1"/>
    <xf numFmtId="164" fontId="4" fillId="4" borderId="0" xfId="0" applyNumberFormat="1" applyFont="1" applyFill="1" applyBorder="1"/>
    <xf numFmtId="0" fontId="0" fillId="4" borderId="15" xfId="0" applyFill="1" applyBorder="1"/>
    <xf numFmtId="0" fontId="7" fillId="7" borderId="14" xfId="0" applyFont="1" applyFill="1" applyBorder="1"/>
    <xf numFmtId="0" fontId="7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1" fillId="7" borderId="15" xfId="0" applyFont="1" applyFill="1" applyBorder="1"/>
    <xf numFmtId="0" fontId="0" fillId="7" borderId="15" xfId="0" applyFill="1" applyBorder="1"/>
    <xf numFmtId="0" fontId="0" fillId="7" borderId="14" xfId="0" applyFill="1" applyBorder="1"/>
    <xf numFmtId="0" fontId="0" fillId="0" borderId="14" xfId="0" applyBorder="1"/>
    <xf numFmtId="0" fontId="0" fillId="0" borderId="0" xfId="0" applyBorder="1"/>
    <xf numFmtId="0" fontId="0" fillId="0" borderId="14" xfId="0" applyFill="1" applyBorder="1"/>
    <xf numFmtId="0" fontId="0" fillId="0" borderId="14" xfId="0" applyFont="1" applyBorder="1"/>
    <xf numFmtId="0" fontId="2" fillId="5" borderId="16" xfId="0" applyFont="1" applyFill="1" applyBorder="1"/>
    <xf numFmtId="0" fontId="2" fillId="5" borderId="17" xfId="0" applyFont="1" applyFill="1" applyBorder="1"/>
    <xf numFmtId="0" fontId="0" fillId="0" borderId="0" xfId="0" applyBorder="1" applyProtection="1">
      <protection locked="0"/>
    </xf>
    <xf numFmtId="0" fontId="5" fillId="0" borderId="14" xfId="0" applyFont="1" applyBorder="1"/>
    <xf numFmtId="0" fontId="2" fillId="0" borderId="0" xfId="0" applyFont="1" applyBorder="1"/>
    <xf numFmtId="0" fontId="9" fillId="6" borderId="14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5" fillId="6" borderId="18" xfId="0" applyFont="1" applyFill="1" applyBorder="1"/>
    <xf numFmtId="0" fontId="0" fillId="6" borderId="19" xfId="0" applyFill="1" applyBorder="1"/>
    <xf numFmtId="0" fontId="0" fillId="7" borderId="19" xfId="0" applyFill="1" applyBorder="1"/>
    <xf numFmtId="0" fontId="0" fillId="7" borderId="20" xfId="0" applyFill="1" applyBorder="1"/>
    <xf numFmtId="0" fontId="6" fillId="0" borderId="0" xfId="1" applyBorder="1" applyProtection="1"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lomat.nu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velog.com" TargetMode="External"/><Relationship Id="rId5" Type="http://schemas.openxmlformats.org/officeDocument/2006/relationships/hyperlink" Target="mailto:offertPalomat@svelog.se?subject=Kontakta%20mig.%20Jag%20vill%20ha%20offert%20p&#229;%20PALOMAT.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24</xdr:row>
      <xdr:rowOff>152400</xdr:rowOff>
    </xdr:from>
    <xdr:to>
      <xdr:col>8</xdr:col>
      <xdr:colOff>18675</xdr:colOff>
      <xdr:row>27</xdr:row>
      <xdr:rowOff>76138</xdr:rowOff>
    </xdr:to>
    <xdr:pic>
      <xdr:nvPicPr>
        <xdr:cNvPr id="2" name="Bildobjekt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5" y="4391025"/>
          <a:ext cx="3000000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24</xdr:row>
      <xdr:rowOff>38101</xdr:rowOff>
    </xdr:from>
    <xdr:to>
      <xdr:col>2</xdr:col>
      <xdr:colOff>864990</xdr:colOff>
      <xdr:row>28</xdr:row>
      <xdr:rowOff>57151</xdr:rowOff>
    </xdr:to>
    <xdr:pic>
      <xdr:nvPicPr>
        <xdr:cNvPr id="3" name="Bildobjekt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6" y="4276726"/>
          <a:ext cx="2074664" cy="781050"/>
        </a:xfrm>
        <a:prstGeom prst="rect">
          <a:avLst/>
        </a:prstGeom>
      </xdr:spPr>
    </xdr:pic>
    <xdr:clientData/>
  </xdr:twoCellAnchor>
  <xdr:twoCellAnchor editAs="oneCell">
    <xdr:from>
      <xdr:col>7</xdr:col>
      <xdr:colOff>1009650</xdr:colOff>
      <xdr:row>22</xdr:row>
      <xdr:rowOff>180975</xdr:rowOff>
    </xdr:from>
    <xdr:to>
      <xdr:col>9</xdr:col>
      <xdr:colOff>13395</xdr:colOff>
      <xdr:row>24</xdr:row>
      <xdr:rowOff>38100</xdr:rowOff>
    </xdr:to>
    <xdr:pic>
      <xdr:nvPicPr>
        <xdr:cNvPr id="4" name="Bildobjekt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14950" y="4610100"/>
          <a:ext cx="632520" cy="23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</xdr:col>
      <xdr:colOff>1465064</xdr:colOff>
      <xdr:row>24</xdr:row>
      <xdr:rowOff>19050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10025"/>
          <a:ext cx="2074664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1647825</xdr:colOff>
      <xdr:row>20</xdr:row>
      <xdr:rowOff>133350</xdr:rowOff>
    </xdr:from>
    <xdr:to>
      <xdr:col>1</xdr:col>
      <xdr:colOff>4647825</xdr:colOff>
      <xdr:row>23</xdr:row>
      <xdr:rowOff>57088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4143375"/>
          <a:ext cx="3000000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lomat.n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alomat.n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I6" sqref="I6"/>
    </sheetView>
  </sheetViews>
  <sheetFormatPr defaultRowHeight="15" x14ac:dyDescent="0.25"/>
  <cols>
    <col min="3" max="3" width="15.28515625" customWidth="1"/>
    <col min="4" max="4" width="1.5703125" customWidth="1"/>
    <col min="5" max="5" width="9.5703125" customWidth="1"/>
    <col min="6" max="6" width="15.7109375" style="1" customWidth="1"/>
    <col min="7" max="7" width="4.140625" style="1" customWidth="1"/>
    <col min="8" max="8" width="15.28515625" customWidth="1"/>
    <col min="11" max="11" width="9.140625" style="4"/>
    <col min="13" max="13" width="10.5703125" customWidth="1"/>
    <col min="14" max="14" width="9.7109375" customWidth="1"/>
  </cols>
  <sheetData>
    <row r="1" spans="1:1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5" s="4" customFormat="1" ht="18.75" x14ac:dyDescent="0.3">
      <c r="A2" s="27" t="s">
        <v>18</v>
      </c>
      <c r="B2" s="28"/>
      <c r="C2" s="28"/>
      <c r="D2" s="28"/>
      <c r="E2" s="28"/>
      <c r="F2" s="29">
        <f>Resultat!C5</f>
        <v>249350</v>
      </c>
      <c r="G2" s="28"/>
      <c r="H2" s="28"/>
      <c r="I2" s="28"/>
      <c r="J2" s="28"/>
      <c r="K2" s="30"/>
    </row>
    <row r="3" spans="1:15" s="4" customFormat="1" x14ac:dyDescent="0.25">
      <c r="A3" s="31" t="s">
        <v>22</v>
      </c>
      <c r="B3" s="32"/>
      <c r="C3" s="32"/>
      <c r="D3" s="32"/>
      <c r="E3" s="32"/>
      <c r="F3" s="32"/>
      <c r="G3" s="32"/>
      <c r="H3" s="32"/>
      <c r="I3" s="33"/>
      <c r="J3" s="34"/>
      <c r="K3" s="35"/>
    </row>
    <row r="4" spans="1:15" ht="15.75" thickBot="1" x14ac:dyDescent="0.3">
      <c r="A4" s="31" t="s">
        <v>20</v>
      </c>
      <c r="B4" s="32"/>
      <c r="C4" s="32"/>
      <c r="D4" s="32"/>
      <c r="E4" s="32"/>
      <c r="F4" s="32"/>
      <c r="G4" s="32"/>
      <c r="H4" s="32"/>
      <c r="I4" s="33"/>
      <c r="J4" s="33"/>
      <c r="K4" s="36"/>
    </row>
    <row r="5" spans="1:15" s="4" customFormat="1" ht="15.75" thickBot="1" x14ac:dyDescent="0.3">
      <c r="A5" s="37"/>
      <c r="B5" s="33"/>
      <c r="C5" s="33"/>
      <c r="D5" s="33"/>
      <c r="E5" s="33"/>
      <c r="F5" s="33"/>
      <c r="G5" s="33"/>
      <c r="H5" s="34" t="s">
        <v>38</v>
      </c>
      <c r="I5" s="33"/>
      <c r="J5" s="33"/>
      <c r="K5" s="16" t="s">
        <v>36</v>
      </c>
    </row>
    <row r="6" spans="1:15" ht="15.75" x14ac:dyDescent="0.25">
      <c r="A6" s="38" t="s">
        <v>39</v>
      </c>
      <c r="B6" s="39"/>
      <c r="C6" s="39"/>
      <c r="D6" s="39"/>
      <c r="E6" s="39"/>
      <c r="F6" s="39"/>
      <c r="G6" s="39"/>
      <c r="H6" s="17" t="s">
        <v>48</v>
      </c>
      <c r="I6" s="12">
        <v>2</v>
      </c>
      <c r="J6" s="33" t="s">
        <v>4</v>
      </c>
      <c r="K6" s="36"/>
    </row>
    <row r="7" spans="1:15" ht="15.75" x14ac:dyDescent="0.25">
      <c r="A7" s="40" t="s">
        <v>40</v>
      </c>
      <c r="B7" s="39"/>
      <c r="C7" s="39"/>
      <c r="D7" s="39"/>
      <c r="E7" s="39"/>
      <c r="F7" s="39"/>
      <c r="G7" s="39"/>
      <c r="H7" s="17" t="s">
        <v>48</v>
      </c>
      <c r="I7" s="12">
        <v>450</v>
      </c>
      <c r="J7" s="33" t="s">
        <v>3</v>
      </c>
      <c r="K7" s="36"/>
    </row>
    <row r="8" spans="1:15" s="1" customFormat="1" ht="15.75" x14ac:dyDescent="0.25">
      <c r="A8" s="40" t="s">
        <v>41</v>
      </c>
      <c r="B8" s="39"/>
      <c r="C8" s="39"/>
      <c r="D8" s="39"/>
      <c r="E8" s="39"/>
      <c r="F8" s="39"/>
      <c r="G8" s="39"/>
      <c r="H8" s="17" t="s">
        <v>48</v>
      </c>
      <c r="I8" s="12">
        <v>8</v>
      </c>
      <c r="J8" s="33" t="s">
        <v>30</v>
      </c>
      <c r="K8" s="36"/>
    </row>
    <row r="9" spans="1:15" s="1" customFormat="1" ht="15.75" x14ac:dyDescent="0.25">
      <c r="A9" s="40" t="s">
        <v>42</v>
      </c>
      <c r="B9" s="39"/>
      <c r="C9" s="39"/>
      <c r="D9" s="39"/>
      <c r="E9" s="39"/>
      <c r="F9" s="39"/>
      <c r="G9" s="39"/>
      <c r="H9" s="17" t="s">
        <v>48</v>
      </c>
      <c r="I9" s="12">
        <v>250</v>
      </c>
      <c r="J9" s="33" t="s">
        <v>31</v>
      </c>
      <c r="K9" s="36"/>
    </row>
    <row r="10" spans="1:15" x14ac:dyDescent="0.25">
      <c r="A10" s="38"/>
      <c r="B10" s="39"/>
      <c r="C10" s="39"/>
      <c r="D10" s="39"/>
      <c r="E10" s="39"/>
      <c r="F10" s="39"/>
      <c r="G10" s="39"/>
      <c r="H10" s="39"/>
      <c r="I10" s="13"/>
      <c r="J10" s="33"/>
      <c r="K10" s="36"/>
    </row>
    <row r="11" spans="1:15" ht="15.75" x14ac:dyDescent="0.25">
      <c r="A11" s="41" t="s">
        <v>43</v>
      </c>
      <c r="B11" s="39"/>
      <c r="C11" s="39"/>
      <c r="D11" s="39"/>
      <c r="E11" s="39"/>
      <c r="F11" s="39"/>
      <c r="G11" s="39"/>
      <c r="H11" s="17" t="s">
        <v>48</v>
      </c>
      <c r="I11" s="12">
        <v>200</v>
      </c>
      <c r="J11" s="33" t="s">
        <v>32</v>
      </c>
      <c r="K11" s="36"/>
    </row>
    <row r="12" spans="1:15" s="1" customFormat="1" ht="15.75" thickBot="1" x14ac:dyDescent="0.3">
      <c r="A12" s="41" t="s">
        <v>26</v>
      </c>
      <c r="B12" s="39"/>
      <c r="C12" s="39"/>
      <c r="D12" s="39"/>
      <c r="E12" s="39"/>
      <c r="F12" s="39"/>
      <c r="G12" s="39"/>
      <c r="H12" s="39"/>
      <c r="I12" s="14">
        <v>14</v>
      </c>
      <c r="J12" s="33" t="s">
        <v>1</v>
      </c>
      <c r="K12" s="36"/>
      <c r="O12" s="39"/>
    </row>
    <row r="13" spans="1:15" s="4" customFormat="1" ht="15" customHeight="1" x14ac:dyDescent="0.25">
      <c r="A13" s="42" t="s">
        <v>34</v>
      </c>
      <c r="B13" s="18"/>
      <c r="C13" s="18"/>
      <c r="D13" s="18"/>
      <c r="E13" s="18"/>
      <c r="F13" s="18"/>
      <c r="G13" s="18"/>
      <c r="H13" s="19"/>
      <c r="I13" s="22"/>
      <c r="J13" s="33"/>
      <c r="K13" s="36"/>
    </row>
    <row r="14" spans="1:15" s="4" customFormat="1" ht="15" customHeight="1" thickBot="1" x14ac:dyDescent="0.3">
      <c r="A14" s="43" t="s">
        <v>35</v>
      </c>
      <c r="B14" s="20"/>
      <c r="C14" s="20"/>
      <c r="D14" s="20"/>
      <c r="E14" s="20"/>
      <c r="F14" s="20"/>
      <c r="G14" s="20"/>
      <c r="H14" s="21"/>
      <c r="I14" s="23"/>
      <c r="J14" s="33"/>
      <c r="K14" s="36"/>
    </row>
    <row r="15" spans="1:15" ht="15.75" x14ac:dyDescent="0.25">
      <c r="A15" s="38" t="s">
        <v>49</v>
      </c>
      <c r="B15" s="39"/>
      <c r="C15" s="39"/>
      <c r="D15" s="39"/>
      <c r="E15" s="39"/>
      <c r="F15" s="39"/>
      <c r="G15" s="39"/>
      <c r="H15" s="17" t="s">
        <v>48</v>
      </c>
      <c r="I15" s="15">
        <v>2</v>
      </c>
      <c r="J15" s="33" t="s">
        <v>0</v>
      </c>
      <c r="K15" s="36"/>
      <c r="O15" s="39"/>
    </row>
    <row r="16" spans="1:15" ht="15.75" x14ac:dyDescent="0.25">
      <c r="A16" s="38" t="s">
        <v>44</v>
      </c>
      <c r="B16" s="39"/>
      <c r="C16" s="39"/>
      <c r="D16" s="39"/>
      <c r="E16" s="39"/>
      <c r="F16" s="39"/>
      <c r="G16" s="39"/>
      <c r="H16" s="17" t="s">
        <v>48</v>
      </c>
      <c r="I16" s="12">
        <v>3</v>
      </c>
      <c r="J16" s="33" t="s">
        <v>2</v>
      </c>
      <c r="K16" s="36"/>
    </row>
    <row r="17" spans="1:13" x14ac:dyDescent="0.25">
      <c r="A17" s="38"/>
      <c r="B17" s="39"/>
      <c r="C17" s="39"/>
      <c r="D17" s="39"/>
      <c r="E17" s="39"/>
      <c r="F17" s="39"/>
      <c r="G17" s="39"/>
      <c r="H17" s="39"/>
      <c r="I17" s="44"/>
      <c r="J17" s="33"/>
      <c r="K17" s="36"/>
    </row>
    <row r="18" spans="1:13" ht="15.75" x14ac:dyDescent="0.25">
      <c r="A18" s="38" t="s">
        <v>45</v>
      </c>
      <c r="B18" s="39"/>
      <c r="C18" s="39"/>
      <c r="D18" s="39"/>
      <c r="E18" s="39"/>
      <c r="F18" s="39"/>
      <c r="G18" s="39"/>
      <c r="H18" s="17" t="s">
        <v>48</v>
      </c>
      <c r="I18" s="12">
        <v>2</v>
      </c>
      <c r="J18" s="33" t="s">
        <v>5</v>
      </c>
      <c r="K18" s="36"/>
    </row>
    <row r="19" spans="1:13" x14ac:dyDescent="0.25">
      <c r="A19" s="38"/>
      <c r="B19" s="39"/>
      <c r="C19" s="39"/>
      <c r="D19" s="39"/>
      <c r="E19" s="39"/>
      <c r="F19" s="39"/>
      <c r="G19" s="39"/>
      <c r="H19" s="39"/>
      <c r="I19" s="44"/>
      <c r="J19" s="33"/>
      <c r="K19" s="36"/>
    </row>
    <row r="20" spans="1:13" s="4" customFormat="1" ht="15.75" x14ac:dyDescent="0.25">
      <c r="A20" s="38" t="s">
        <v>46</v>
      </c>
      <c r="B20" s="39"/>
      <c r="C20" s="39"/>
      <c r="D20" s="39"/>
      <c r="E20" s="39"/>
      <c r="F20" s="39"/>
      <c r="G20" s="39"/>
      <c r="H20" s="17" t="s">
        <v>48</v>
      </c>
      <c r="I20" s="12">
        <v>98</v>
      </c>
      <c r="J20" s="33" t="s">
        <v>14</v>
      </c>
      <c r="K20" s="36"/>
    </row>
    <row r="21" spans="1:13" ht="16.5" thickBot="1" x14ac:dyDescent="0.3">
      <c r="A21" s="41" t="s">
        <v>47</v>
      </c>
      <c r="B21" s="39"/>
      <c r="C21" s="39"/>
      <c r="D21" s="39"/>
      <c r="E21" s="39"/>
      <c r="F21" s="39"/>
      <c r="G21" s="39"/>
      <c r="H21" s="17" t="s">
        <v>48</v>
      </c>
      <c r="I21" s="14">
        <v>3</v>
      </c>
      <c r="J21" s="33" t="s">
        <v>5</v>
      </c>
      <c r="K21" s="36"/>
    </row>
    <row r="22" spans="1:13" ht="16.5" thickBot="1" x14ac:dyDescent="0.3">
      <c r="A22" s="38"/>
      <c r="B22" s="39"/>
      <c r="C22" s="39"/>
      <c r="D22" s="39"/>
      <c r="E22" s="39"/>
      <c r="F22" s="39"/>
      <c r="G22" s="39"/>
      <c r="H22" s="17" t="s">
        <v>37</v>
      </c>
      <c r="I22" s="16" t="s">
        <v>36</v>
      </c>
      <c r="J22" s="33"/>
      <c r="K22" s="36"/>
    </row>
    <row r="23" spans="1:13" s="4" customFormat="1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3"/>
      <c r="K23" s="36"/>
    </row>
    <row r="24" spans="1:13" x14ac:dyDescent="0.25">
      <c r="A24" s="45" t="s">
        <v>19</v>
      </c>
      <c r="B24" s="39"/>
      <c r="C24" s="39"/>
      <c r="D24" s="39"/>
      <c r="E24" s="39"/>
      <c r="F24" s="54" t="s">
        <v>21</v>
      </c>
      <c r="G24" s="39"/>
      <c r="H24" s="46" t="s">
        <v>27</v>
      </c>
      <c r="I24" s="39"/>
      <c r="J24" s="33"/>
      <c r="K24" s="36"/>
    </row>
    <row r="25" spans="1:13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3"/>
      <c r="K25" s="36"/>
    </row>
    <row r="26" spans="1:13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3"/>
      <c r="K26" s="36"/>
    </row>
    <row r="27" spans="1:13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3"/>
      <c r="K27" s="36"/>
    </row>
    <row r="28" spans="1:13" x14ac:dyDescent="0.25">
      <c r="A28" s="38"/>
      <c r="B28" s="39"/>
      <c r="C28" s="39"/>
      <c r="D28" s="39"/>
      <c r="E28" s="39"/>
      <c r="F28" s="39"/>
      <c r="G28" s="39"/>
      <c r="H28" s="39"/>
      <c r="I28" s="39"/>
      <c r="J28" s="33"/>
      <c r="K28" s="36"/>
    </row>
    <row r="29" spans="1:13" x14ac:dyDescent="0.25">
      <c r="A29" s="38"/>
      <c r="B29" s="39"/>
      <c r="C29" s="39"/>
      <c r="D29" s="39"/>
      <c r="E29" s="39"/>
      <c r="F29" s="39"/>
      <c r="G29" s="39"/>
      <c r="H29" s="39"/>
      <c r="I29" s="39"/>
      <c r="J29" s="33"/>
      <c r="K29" s="36"/>
    </row>
    <row r="30" spans="1:13" x14ac:dyDescent="0.25">
      <c r="A30" s="47" t="s">
        <v>28</v>
      </c>
      <c r="B30" s="48"/>
      <c r="C30" s="48"/>
      <c r="D30" s="48"/>
      <c r="E30" s="48"/>
      <c r="F30" s="48"/>
      <c r="G30" s="48"/>
      <c r="H30" s="48"/>
      <c r="I30" s="48"/>
      <c r="J30" s="33"/>
      <c r="K30" s="36"/>
    </row>
    <row r="31" spans="1:13" x14ac:dyDescent="0.25">
      <c r="A31" s="47" t="s">
        <v>29</v>
      </c>
      <c r="B31" s="49"/>
      <c r="C31" s="49"/>
      <c r="D31" s="49"/>
      <c r="E31" s="49"/>
      <c r="F31" s="49"/>
      <c r="G31" s="49"/>
      <c r="H31" s="49"/>
      <c r="I31" s="49"/>
      <c r="J31" s="34"/>
      <c r="K31" s="36"/>
    </row>
    <row r="32" spans="1:13" ht="16.5" thickBot="1" x14ac:dyDescent="0.3">
      <c r="A32" s="50" t="s">
        <v>33</v>
      </c>
      <c r="B32" s="51"/>
      <c r="C32" s="51"/>
      <c r="D32" s="51"/>
      <c r="E32" s="51"/>
      <c r="F32" s="51"/>
      <c r="G32" s="51"/>
      <c r="H32" s="51"/>
      <c r="I32" s="51"/>
      <c r="J32" s="52"/>
      <c r="K32" s="53"/>
      <c r="M32" s="17"/>
    </row>
  </sheetData>
  <sheetProtection password="CC77" sheet="1" objects="1" scenarios="1" selectLockedCells="1"/>
  <hyperlinks>
    <hyperlink ref="F2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C29" sqref="C29"/>
    </sheetView>
  </sheetViews>
  <sheetFormatPr defaultRowHeight="15" x14ac:dyDescent="0.25"/>
  <cols>
    <col min="2" max="2" width="84.140625" bestFit="1" customWidth="1"/>
    <col min="3" max="3" width="11" bestFit="1" customWidth="1"/>
  </cols>
  <sheetData>
    <row r="2" spans="2:5" x14ac:dyDescent="0.25">
      <c r="B2" s="7" t="s">
        <v>6</v>
      </c>
    </row>
    <row r="3" spans="2:5" s="4" customFormat="1" x14ac:dyDescent="0.25"/>
    <row r="4" spans="2:5" s="4" customFormat="1" x14ac:dyDescent="0.25">
      <c r="B4" s="6" t="s">
        <v>17</v>
      </c>
      <c r="C4" s="6"/>
    </row>
    <row r="5" spans="2:5" s="4" customFormat="1" ht="15.75" x14ac:dyDescent="0.25">
      <c r="B5" s="6" t="s">
        <v>18</v>
      </c>
      <c r="C5" s="8">
        <f>C9+C14+C17+C18</f>
        <v>249350</v>
      </c>
    </row>
    <row r="7" spans="2:5" x14ac:dyDescent="0.25">
      <c r="B7" t="s">
        <v>7</v>
      </c>
      <c r="C7" s="3">
        <f>(Inmatning!I11*Inmatning!I12)/60 +(Inmatning!I15*Inmatning!I16)</f>
        <v>52.666666666666664</v>
      </c>
      <c r="D7" t="s">
        <v>2</v>
      </c>
    </row>
    <row r="8" spans="2:5" x14ac:dyDescent="0.25">
      <c r="B8" t="s">
        <v>8</v>
      </c>
      <c r="C8">
        <f>C7*Inmatning!I9</f>
        <v>13166.666666666666</v>
      </c>
      <c r="D8" t="s">
        <v>2</v>
      </c>
    </row>
    <row r="9" spans="2:5" x14ac:dyDescent="0.25">
      <c r="B9" t="s">
        <v>9</v>
      </c>
      <c r="C9" s="2">
        <f>(C8/60)*Inmatning!I7</f>
        <v>98750</v>
      </c>
    </row>
    <row r="10" spans="2:5" x14ac:dyDescent="0.25">
      <c r="B10" s="1"/>
      <c r="C10" s="2"/>
      <c r="D10" s="1"/>
      <c r="E10" s="1"/>
    </row>
    <row r="11" spans="2:5" x14ac:dyDescent="0.25">
      <c r="B11" s="1"/>
      <c r="C11" s="1"/>
      <c r="D11" s="1"/>
      <c r="E11" s="1"/>
    </row>
    <row r="12" spans="2:5" x14ac:dyDescent="0.25">
      <c r="B12" t="s">
        <v>10</v>
      </c>
    </row>
    <row r="13" spans="2:5" x14ac:dyDescent="0.25">
      <c r="B13" t="s">
        <v>12</v>
      </c>
      <c r="C13" s="2">
        <f>(Inmatning!I6*(Inmatning!I7*Inmatning!I8)*Inmatning!I9)*Inmatning!I18/100</f>
        <v>36000</v>
      </c>
    </row>
    <row r="14" spans="2:5" x14ac:dyDescent="0.25">
      <c r="B14" t="s">
        <v>11</v>
      </c>
      <c r="C14" s="2">
        <f>C13/10</f>
        <v>3600</v>
      </c>
    </row>
    <row r="16" spans="2:5" x14ac:dyDescent="0.25">
      <c r="B16" s="1" t="s">
        <v>13</v>
      </c>
      <c r="C16" s="1"/>
      <c r="D16" s="1"/>
      <c r="E16" s="1"/>
    </row>
    <row r="17" spans="1:7" x14ac:dyDescent="0.25">
      <c r="B17" t="s">
        <v>15</v>
      </c>
      <c r="C17" s="5">
        <f>(Inmatning!I11*Inmatning!I9*Inmatning!I20)*Inmatning!I21/100/2</f>
        <v>73500</v>
      </c>
    </row>
    <row r="18" spans="1:7" x14ac:dyDescent="0.25">
      <c r="B18" t="s">
        <v>16</v>
      </c>
      <c r="C18" s="2">
        <f>C17</f>
        <v>73500</v>
      </c>
    </row>
    <row r="20" spans="1:7" x14ac:dyDescent="0.25">
      <c r="A20" s="9"/>
      <c r="B20" s="11" t="s">
        <v>24</v>
      </c>
      <c r="C20" s="4"/>
      <c r="D20" s="4"/>
      <c r="E20" s="4"/>
      <c r="F20" s="10"/>
      <c r="G20" s="4"/>
    </row>
    <row r="22" spans="1:7" x14ac:dyDescent="0.25">
      <c r="B22" s="4"/>
      <c r="C22" s="4"/>
      <c r="D22" s="4"/>
      <c r="E22" s="4"/>
    </row>
    <row r="25" spans="1:7" x14ac:dyDescent="0.25">
      <c r="A25" s="9" t="s">
        <v>23</v>
      </c>
    </row>
  </sheetData>
  <sheetProtection password="CC77" sheet="1" objects="1" scenarios="1" selectLockedCells="1" selectUnlockedCells="1"/>
  <hyperlinks>
    <hyperlink ref="B20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Inmatning</vt:lpstr>
      <vt:lpstr>Resultat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2017-09-03T20:53:07Z</dcterms:created>
  <dcterms:modified xsi:type="dcterms:W3CDTF">2019-11-16T23:38:09Z</dcterms:modified>
</cp:coreProperties>
</file>